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<sst xmlns="http://schemas.openxmlformats.org/spreadsheetml/2006/main" count="110" uniqueCount="87">
  <si>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</si>
  <si>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</si>
  <si>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</si>
  <si>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</si>
  <si>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</si>
  <si>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</si>
  <si>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</si>
  <si>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</si>
  <si>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</si>
  <si>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</si>
  <si>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</si>
  <si>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</si>
  <si>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</si>
  <si>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</si>
  <si>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</si>
  <si>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</si>
  <si>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</si>
  <si>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</si>
  <si>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</si>
  <si>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</si>
  <si>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</si>
  <si>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</si>
  <si>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</si>
  <si>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</si>
  <si>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</si>
  <si>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</si>
  <si>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</si>
  <si>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</si>
  <si>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</si>
  <si>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</si>
  <si>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</si>
  <si>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</si>
  <si>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</si>
  <si>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</si>
  <si>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</si>
  <si>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</si>
  <si>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</si>
  <si>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</si>
  <si>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</si>
  <si>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</si>
  <si>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</si>
  <si>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</si>
  <si>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</si>
  <si>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</si>
  <si>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</si>
  <si>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</si>
  <si>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</si>
  <si>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</si>
  <si>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</si>
  <si>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</si>
  <si>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</si>
  <si>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</si>
  <si>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</si>
  <si>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</si>
  <si>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ЗОШ№3</t>
  </si>
  <si>
    <t>Оплата інших енергоносіїв</t>
  </si>
  <si>
    <t>Спец.фонд/01 
Бюджет розвитку 0617363
соціально-економічний розвиток</t>
  </si>
  <si>
    <t>ЗЗСО №3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</si>
  <si>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</si>
  <si>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</si>
  <si>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</si>
  <si>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живоловки (мишиловки) / 02.2020</t>
  </si>
  <si>
    <t>послуги доступу до ЄДБО / 03.2020</t>
  </si>
  <si>
    <t>План 
на рік з урахув. змін</t>
  </si>
  <si>
    <t>гвинтівки пневматичні / 04.2020</t>
  </si>
  <si>
    <t>мастика / 06.2020</t>
  </si>
  <si>
    <t>лаки, фарби / 06.2020</t>
  </si>
  <si>
    <t>буд.мат / 06.2020</t>
  </si>
  <si>
    <t>журнали та книги обліку / 06.2020</t>
  </si>
  <si>
    <t>господарчі товари / 06.2020</t>
  </si>
  <si>
    <t>вн.буд.сист. Теплопостач. / 06.2020</t>
  </si>
  <si>
    <t>ЗНО / 07.2020</t>
  </si>
  <si>
    <t>сітка протимоскитна / 08.2020</t>
  </si>
  <si>
    <t>паперотримачі / 08.2020</t>
  </si>
  <si>
    <t>дошка для крейди / 08.2020</t>
  </si>
  <si>
    <t>дезинфікуючі засоби,термометр, рукавиці, маски  COVID-19 / 05,06,08.2020</t>
  </si>
  <si>
    <t>підготовка, атестати, свідоцтва / 05,06,07.2020</t>
  </si>
  <si>
    <t>за 9 місяців 2020р.</t>
  </si>
  <si>
    <t>доставка підручників / 02,04,05,08,09.2020</t>
  </si>
  <si>
    <t>досл.проб питн. води, змиви / 03,09.2020</t>
  </si>
  <si>
    <t>тех.підтр.веб.рес. / 02,06,09.2020</t>
  </si>
  <si>
    <t>промивка труб теплопостачання / 09.2020</t>
  </si>
  <si>
    <t>компенс.вартості придбання спорт. форми / 09.2020</t>
  </si>
  <si>
    <t>меблі НУШ Місцевий бюдж/ 09.2020</t>
  </si>
  <si>
    <t>меблі НУШ (НУШ) Субвенція / 09.2020</t>
  </si>
  <si>
    <t>Кошторисні призначення та касові видатки  ЗЗСО №3 м.Нововолинськ</t>
  </si>
  <si>
    <t>В залишок коштів по КЕКВ 2210 загального фонду входять кошти "Нової української школи"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</si>
</sst>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0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28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11" fillId="0" borderId="35" xfId="0" applyFont="1" applyBorder="1" applyAlignment="1" applyProtection="1">
      <alignment horizontal="left" vertical="top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left" vertical="center" wrapText="1" inden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8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7" sqref="I17"/>
    </sheetView>
  </sheetViews>
  <sheetFormatPr defaultColWidth="9.00390625" defaultRowHeight="12.75"/>
  <cols>
    <col min="1" max="1" width="13.625" style="107" customWidth="1"/>
    <col min="2" max="2" width="10.125" style="108" customWidth="1"/>
    <col min="3" max="3" width="16.00390625" style="109" customWidth="1"/>
    <col min="4" max="4" width="22.875" style="89" customWidth="1"/>
    <col min="5" max="5" width="24.75390625" style="89" customWidth="1"/>
    <col min="6" max="6" width="23.75390625" style="109" customWidth="1"/>
    <col min="7" max="7" width="22.25390625" style="109" customWidth="1"/>
    <col min="8" max="8" width="24.875" style="109" customWidth="1"/>
    <col min="9" max="10" width="21.625" style="109" customWidth="1"/>
    <col min="11" max="11" width="21.625" style="89" hidden="1" customWidth="1"/>
    <col min="12" max="13" width="21.125" style="109" hidden="1" customWidth="1"/>
    <col min="14" max="14" width="18.125" style="89" customWidth="1"/>
    <col min="15" max="16" width="17.875" style="109" customWidth="1"/>
    <col min="17" max="17" width="20.625" style="109" customWidth="1"/>
    <col min="18" max="19" width="22.75390625" style="109" customWidth="1"/>
    <col min="20" max="20" width="21.125" style="89" customWidth="1"/>
    <col min="21" max="22" width="20.875" style="109" customWidth="1"/>
    <col min="23" max="23" width="22.00390625" style="89" customWidth="1"/>
    <col min="24" max="24" width="20.00390625" style="109" customWidth="1"/>
    <col min="25" max="25" width="18.25390625" style="109" customWidth="1"/>
    <col min="26" max="26" width="22.00390625" style="89" hidden="1" customWidth="1"/>
    <col min="27" max="27" width="20.00390625" style="109" hidden="1" customWidth="1"/>
    <col min="28" max="28" width="18.25390625" style="109" hidden="1" customWidth="1"/>
    <col min="29" max="30" width="18.125" style="109" customWidth="1"/>
    <col min="31" max="31" width="14.25390625" style="89" customWidth="1"/>
    <col min="32" max="34" width="18.125" style="109" customWidth="1"/>
    <col min="35" max="36" width="14.25390625" style="89" customWidth="1"/>
    <col min="37" max="16384" width="9.125" style="89" customWidth="1"/>
  </cols>
  <sheetData>
    <row r="1" spans="2:34" s="49" customFormat="1" ht="15" customHeight="1">
      <c r="B1" s="50"/>
      <c r="C1" s="51"/>
      <c r="D1" s="51"/>
      <c r="E1" s="51"/>
      <c r="F1" s="51"/>
      <c r="G1" s="51"/>
      <c r="H1" s="51"/>
      <c r="I1" s="52"/>
      <c r="J1" s="52"/>
      <c r="L1" s="51"/>
      <c r="M1" s="51"/>
      <c r="O1" s="51"/>
      <c r="P1" s="51"/>
      <c r="Q1" s="51"/>
      <c r="R1" s="52"/>
      <c r="S1" s="52"/>
      <c r="U1" s="51"/>
      <c r="V1" s="51"/>
      <c r="X1" s="51"/>
      <c r="Y1" s="51"/>
      <c r="AA1" s="51"/>
      <c r="AB1" s="51"/>
      <c r="AC1" s="51"/>
      <c r="AD1" s="52"/>
      <c r="AF1" s="51"/>
      <c r="AG1" s="51"/>
      <c r="AH1" s="52"/>
    </row>
    <row r="2" spans="2:28" s="49" customFormat="1" ht="12.75" customHeight="1">
      <c r="B2" s="53" t="s">
        <v>85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</row>
    <row r="3" spans="2:28" s="49" customFormat="1" ht="12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54"/>
      <c r="Y3" s="54"/>
      <c r="Z3" s="54"/>
      <c r="AA3" s="54"/>
      <c r="AB3" s="54"/>
    </row>
    <row r="4" spans="2:28" s="49" customFormat="1" ht="25.5" customHeight="1">
      <c r="B4" s="53" t="s">
        <v>77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</row>
    <row r="5" spans="2:35" s="49" customFormat="1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N5" s="55"/>
      <c r="Q5" s="55"/>
      <c r="R5" s="55"/>
      <c r="S5" s="55"/>
      <c r="T5" s="55"/>
      <c r="W5" s="55"/>
      <c r="Z5" s="55"/>
      <c r="AC5" s="55"/>
      <c r="AD5" s="55"/>
      <c r="AE5" s="55"/>
      <c r="AG5" s="55"/>
      <c r="AH5" s="55"/>
      <c r="AI5" s="55"/>
    </row>
    <row r="6" spans="1:28" s="49" customFormat="1" ht="52.5" customHeight="1" thickBot="1">
      <c r="A6" s="56" t="s">
        <v>17</v>
      </c>
      <c r="B6" s="57" t="s">
        <v>15</v>
      </c>
      <c r="C6" s="58" t="s">
        <v>0</v>
      </c>
      <c r="D6" s="59"/>
      <c r="E6" s="60" t="s">
        <v>18</v>
      </c>
      <c r="F6" s="61"/>
      <c r="G6" s="62"/>
      <c r="H6" s="60" t="s">
        <v>24</v>
      </c>
      <c r="I6" s="61"/>
      <c r="J6" s="62"/>
      <c r="K6" s="63" t="s">
        <v>25</v>
      </c>
      <c r="L6" s="64"/>
      <c r="M6" s="65"/>
      <c r="N6" s="63" t="s">
        <v>23</v>
      </c>
      <c r="O6" s="64"/>
      <c r="P6" s="65"/>
      <c r="Q6" s="64" t="s">
        <v>22</v>
      </c>
      <c r="R6" s="64"/>
      <c r="S6" s="65"/>
      <c r="T6" s="63" t="s">
        <v>26</v>
      </c>
      <c r="U6" s="64"/>
      <c r="V6" s="65"/>
      <c r="W6" s="63" t="s">
        <v>60</v>
      </c>
      <c r="X6" s="64"/>
      <c r="Y6" s="62"/>
      <c r="Z6" s="63" t="s">
        <v>56</v>
      </c>
      <c r="AA6" s="64"/>
      <c r="AB6" s="62"/>
    </row>
    <row r="7" spans="1:28" s="49" customFormat="1" ht="49.5" customHeight="1" thickBot="1">
      <c r="A7" s="66"/>
      <c r="B7" s="67"/>
      <c r="C7" s="68"/>
      <c r="D7" s="69"/>
      <c r="E7" s="70" t="s">
        <v>63</v>
      </c>
      <c r="F7" s="71" t="s">
        <v>16</v>
      </c>
      <c r="G7" s="72" t="s">
        <v>58</v>
      </c>
      <c r="H7" s="70" t="s">
        <v>63</v>
      </c>
      <c r="I7" s="71" t="s">
        <v>16</v>
      </c>
      <c r="J7" s="72" t="s">
        <v>58</v>
      </c>
      <c r="K7" s="70" t="s">
        <v>63</v>
      </c>
      <c r="L7" s="71" t="s">
        <v>16</v>
      </c>
      <c r="M7" s="72" t="s">
        <v>58</v>
      </c>
      <c r="N7" s="70" t="s">
        <v>63</v>
      </c>
      <c r="O7" s="71" t="s">
        <v>16</v>
      </c>
      <c r="P7" s="72" t="s">
        <v>58</v>
      </c>
      <c r="Q7" s="70" t="s">
        <v>63</v>
      </c>
      <c r="R7" s="71" t="s">
        <v>16</v>
      </c>
      <c r="S7" s="72" t="s">
        <v>58</v>
      </c>
      <c r="T7" s="70" t="s">
        <v>63</v>
      </c>
      <c r="U7" s="71" t="s">
        <v>16</v>
      </c>
      <c r="V7" s="72" t="s">
        <v>58</v>
      </c>
      <c r="W7" s="70" t="s">
        <v>63</v>
      </c>
      <c r="X7" s="71" t="s">
        <v>16</v>
      </c>
      <c r="Y7" s="72" t="s">
        <v>58</v>
      </c>
      <c r="Z7" s="70" t="s">
        <v>63</v>
      </c>
      <c r="AA7" s="71" t="s">
        <v>16</v>
      </c>
      <c r="AB7" s="72" t="s">
        <v>58</v>
      </c>
    </row>
    <row r="8" spans="1:28" s="83" customFormat="1" ht="16.5" thickBot="1">
      <c r="A8" s="73">
        <v>1</v>
      </c>
      <c r="B8" s="74">
        <v>2</v>
      </c>
      <c r="C8" s="75">
        <v>3</v>
      </c>
      <c r="D8" s="76"/>
      <c r="E8" s="77">
        <v>4</v>
      </c>
      <c r="F8" s="78">
        <v>5</v>
      </c>
      <c r="G8" s="78">
        <v>6</v>
      </c>
      <c r="H8" s="79">
        <v>7</v>
      </c>
      <c r="I8" s="80">
        <v>8</v>
      </c>
      <c r="J8" s="81">
        <v>9</v>
      </c>
      <c r="K8" s="79">
        <v>10</v>
      </c>
      <c r="L8" s="78">
        <v>9</v>
      </c>
      <c r="M8" s="78">
        <v>9</v>
      </c>
      <c r="N8" s="79">
        <v>10</v>
      </c>
      <c r="O8" s="78">
        <v>11</v>
      </c>
      <c r="P8" s="78">
        <v>12</v>
      </c>
      <c r="Q8" s="80">
        <v>13</v>
      </c>
      <c r="R8" s="82">
        <v>14</v>
      </c>
      <c r="S8" s="82">
        <v>15</v>
      </c>
      <c r="T8" s="80">
        <v>16</v>
      </c>
      <c r="U8" s="82">
        <v>17</v>
      </c>
      <c r="V8" s="82">
        <v>18</v>
      </c>
      <c r="W8" s="80">
        <v>19</v>
      </c>
      <c r="X8" s="82">
        <v>20</v>
      </c>
      <c r="Y8" s="82">
        <v>21</v>
      </c>
      <c r="Z8" s="80">
        <v>19</v>
      </c>
      <c r="AA8" s="82">
        <v>20</v>
      </c>
      <c r="AB8" s="82">
        <v>21</v>
      </c>
    </row>
    <row r="9" spans="1:28" s="89" customFormat="1" ht="18.75" customHeight="1">
      <c r="A9" s="56" t="s">
        <v>57</v>
      </c>
      <c r="B9" s="84">
        <v>2111</v>
      </c>
      <c r="C9" s="85" t="s">
        <v>1</v>
      </c>
      <c r="D9" s="86"/>
      <c r="E9" s="29">
        <f>H9+K9+N9+Q9+T9+W9+Z9</f>
        <v>9767900</v>
      </c>
      <c r="F9" s="31">
        <f>I9+L9+O9+R9+U9+X9+AA9</f>
        <v>7203266.41</v>
      </c>
      <c r="G9" s="87">
        <f aca="true" t="shared" si="0" ref="G9:G25">J9+M9+P9+S9+V9+AB9</f>
        <v>2564633.59</v>
      </c>
      <c r="H9" s="40">
        <v>9767900</v>
      </c>
      <c r="I9" s="88">
        <v>7203266.41</v>
      </c>
      <c r="J9" s="30">
        <f>H9-I9</f>
        <v>2564633.59</v>
      </c>
      <c r="K9" s="40">
        <v>0</v>
      </c>
      <c r="L9" s="88">
        <v>0</v>
      </c>
      <c r="M9" s="30">
        <f>K9-L9</f>
        <v>0</v>
      </c>
      <c r="N9" s="40">
        <v>0</v>
      </c>
      <c r="O9" s="88">
        <v>0</v>
      </c>
      <c r="P9" s="30">
        <f>N9-O9</f>
        <v>0</v>
      </c>
      <c r="Q9" s="40">
        <v>0</v>
      </c>
      <c r="R9" s="88">
        <v>0</v>
      </c>
      <c r="S9" s="30">
        <f>Q9-R9</f>
        <v>0</v>
      </c>
      <c r="T9" s="40">
        <v>0</v>
      </c>
      <c r="U9" s="88">
        <v>0</v>
      </c>
      <c r="V9" s="30">
        <f>T9-U9</f>
        <v>0</v>
      </c>
      <c r="W9" s="40">
        <v>0</v>
      </c>
      <c r="X9" s="88">
        <v>0</v>
      </c>
      <c r="Y9" s="30">
        <f>W9-X9</f>
        <v>0</v>
      </c>
      <c r="Z9" s="40">
        <v>0</v>
      </c>
      <c r="AA9" s="88">
        <v>0</v>
      </c>
      <c r="AB9" s="30">
        <f>Z9-AA9</f>
        <v>0</v>
      </c>
    </row>
    <row r="10" spans="1:28" s="89" customFormat="1" ht="18.75" customHeight="1">
      <c r="A10" s="90"/>
      <c r="B10" s="91">
        <v>2120</v>
      </c>
      <c r="C10" s="92" t="s">
        <v>11</v>
      </c>
      <c r="D10" s="93"/>
      <c r="E10" s="32">
        <f>H10+K10+N10+Q10+T10+W10</f>
        <v>2111789</v>
      </c>
      <c r="F10" s="33">
        <f>I10+L10+O10+R10+U10+X10+AA10</f>
        <v>1504938.37</v>
      </c>
      <c r="G10" s="94">
        <f t="shared" si="0"/>
        <v>606850.6299999999</v>
      </c>
      <c r="H10" s="95">
        <f>2066383+47520-2114</f>
        <v>2111789</v>
      </c>
      <c r="I10" s="96">
        <v>1504938.37</v>
      </c>
      <c r="J10" s="30">
        <f>H10-I10</f>
        <v>606850.6299999999</v>
      </c>
      <c r="K10" s="95">
        <v>0</v>
      </c>
      <c r="L10" s="96">
        <v>0</v>
      </c>
      <c r="M10" s="30">
        <f>K10-L10</f>
        <v>0</v>
      </c>
      <c r="N10" s="95">
        <v>0</v>
      </c>
      <c r="O10" s="96">
        <v>0</v>
      </c>
      <c r="P10" s="30">
        <f>N10-O10</f>
        <v>0</v>
      </c>
      <c r="Q10" s="95">
        <v>0</v>
      </c>
      <c r="R10" s="96">
        <v>0</v>
      </c>
      <c r="S10" s="30">
        <f>Q10-R10</f>
        <v>0</v>
      </c>
      <c r="T10" s="95">
        <v>0</v>
      </c>
      <c r="U10" s="96">
        <v>0</v>
      </c>
      <c r="V10" s="30">
        <f>T10-U10</f>
        <v>0</v>
      </c>
      <c r="W10" s="95">
        <v>0</v>
      </c>
      <c r="X10" s="96">
        <v>0</v>
      </c>
      <c r="Y10" s="30">
        <f>W10-X10</f>
        <v>0</v>
      </c>
      <c r="Z10" s="95">
        <v>0</v>
      </c>
      <c r="AA10" s="96">
        <v>0</v>
      </c>
      <c r="AB10" s="30">
        <f>Z10-AA10</f>
        <v>0</v>
      </c>
    </row>
    <row r="11" spans="1:28" s="89" customFormat="1" ht="18.75" customHeight="1">
      <c r="A11" s="90"/>
      <c r="B11" s="91">
        <v>2210</v>
      </c>
      <c r="C11" s="92" t="s">
        <v>2</v>
      </c>
      <c r="D11" s="93"/>
      <c r="E11" s="32">
        <f aca="true" t="shared" si="1" ref="E11:E25">H11+K11+N11+Q11+T11+W11</f>
        <v>263546</v>
      </c>
      <c r="F11" s="33">
        <f aca="true" t="shared" si="2" ref="F11:F24">I11+L11+O11+R11+U11+X11+AA11</f>
        <v>196478.19</v>
      </c>
      <c r="G11" s="94">
        <f t="shared" si="0"/>
        <v>67067.81</v>
      </c>
      <c r="H11" s="95">
        <f>115280+19386+99766+2500</f>
        <v>236932</v>
      </c>
      <c r="I11" s="96">
        <v>170356.19</v>
      </c>
      <c r="J11" s="30">
        <f aca="true" t="shared" si="3" ref="J11:J25">H11-I11</f>
        <v>66575.81</v>
      </c>
      <c r="K11" s="95">
        <v>0</v>
      </c>
      <c r="L11" s="96">
        <v>0</v>
      </c>
      <c r="M11" s="30">
        <f aca="true" t="shared" si="4" ref="M11:M25">K11-L11</f>
        <v>0</v>
      </c>
      <c r="N11" s="95">
        <v>1614</v>
      </c>
      <c r="O11" s="96">
        <v>1614</v>
      </c>
      <c r="P11" s="30">
        <f aca="true" t="shared" si="5" ref="P11:P25">N11-O11</f>
        <v>0</v>
      </c>
      <c r="Q11" s="95">
        <v>25000</v>
      </c>
      <c r="R11" s="96">
        <v>24508</v>
      </c>
      <c r="S11" s="30">
        <f aca="true" t="shared" si="6" ref="S11:S25">Q11-R11</f>
        <v>492</v>
      </c>
      <c r="T11" s="95">
        <v>0</v>
      </c>
      <c r="U11" s="96">
        <v>0</v>
      </c>
      <c r="V11" s="30">
        <f aca="true" t="shared" si="7" ref="V11:V25">T11-U11</f>
        <v>0</v>
      </c>
      <c r="W11" s="95">
        <v>0</v>
      </c>
      <c r="X11" s="96">
        <v>0</v>
      </c>
      <c r="Y11" s="30">
        <f aca="true" t="shared" si="8" ref="Y11:Y25">W11-X11</f>
        <v>0</v>
      </c>
      <c r="Z11" s="95">
        <v>0</v>
      </c>
      <c r="AA11" s="96">
        <v>0</v>
      </c>
      <c r="AB11" s="30">
        <f aca="true" t="shared" si="9" ref="AB11:AB25">Z11-AA11</f>
        <v>0</v>
      </c>
    </row>
    <row r="12" spans="1:28" s="89" customFormat="1" ht="18.75" customHeight="1">
      <c r="A12" s="90"/>
      <c r="B12" s="91">
        <v>2230</v>
      </c>
      <c r="C12" s="92" t="s">
        <v>3</v>
      </c>
      <c r="D12" s="93"/>
      <c r="E12" s="32">
        <f t="shared" si="1"/>
        <v>329900</v>
      </c>
      <c r="F12" s="33">
        <f t="shared" si="2"/>
        <v>127906</v>
      </c>
      <c r="G12" s="94">
        <f t="shared" si="0"/>
        <v>201994</v>
      </c>
      <c r="H12" s="95">
        <v>329900</v>
      </c>
      <c r="I12" s="96">
        <v>127906</v>
      </c>
      <c r="J12" s="30">
        <f t="shared" si="3"/>
        <v>201994</v>
      </c>
      <c r="K12" s="95">
        <v>0</v>
      </c>
      <c r="L12" s="96">
        <v>0</v>
      </c>
      <c r="M12" s="30">
        <f t="shared" si="4"/>
        <v>0</v>
      </c>
      <c r="N12" s="95">
        <v>0</v>
      </c>
      <c r="O12" s="96">
        <v>0</v>
      </c>
      <c r="P12" s="30">
        <f t="shared" si="5"/>
        <v>0</v>
      </c>
      <c r="Q12" s="95">
        <v>0</v>
      </c>
      <c r="R12" s="96">
        <v>0</v>
      </c>
      <c r="S12" s="30">
        <f t="shared" si="6"/>
        <v>0</v>
      </c>
      <c r="T12" s="95">
        <v>0</v>
      </c>
      <c r="U12" s="96">
        <v>0</v>
      </c>
      <c r="V12" s="30">
        <f t="shared" si="7"/>
        <v>0</v>
      </c>
      <c r="W12" s="95">
        <v>0</v>
      </c>
      <c r="X12" s="96">
        <v>0</v>
      </c>
      <c r="Y12" s="30">
        <f t="shared" si="8"/>
        <v>0</v>
      </c>
      <c r="Z12" s="95">
        <v>0</v>
      </c>
      <c r="AA12" s="96">
        <v>0</v>
      </c>
      <c r="AB12" s="30">
        <f t="shared" si="9"/>
        <v>0</v>
      </c>
    </row>
    <row r="13" spans="1:28" s="89" customFormat="1" ht="18.75" customHeight="1">
      <c r="A13" s="90"/>
      <c r="B13" s="91">
        <v>2240</v>
      </c>
      <c r="C13" s="92" t="s">
        <v>4</v>
      </c>
      <c r="D13" s="93"/>
      <c r="E13" s="32">
        <f t="shared" si="1"/>
        <v>80040</v>
      </c>
      <c r="F13" s="33">
        <f t="shared" si="2"/>
        <v>40936.19</v>
      </c>
      <c r="G13" s="94">
        <f t="shared" si="0"/>
        <v>39103.81</v>
      </c>
      <c r="H13" s="95">
        <f>69770+30270-20000</f>
        <v>80040</v>
      </c>
      <c r="I13" s="96">
        <v>40936.19</v>
      </c>
      <c r="J13" s="30">
        <f t="shared" si="3"/>
        <v>39103.81</v>
      </c>
      <c r="K13" s="95">
        <v>0</v>
      </c>
      <c r="L13" s="96">
        <v>0</v>
      </c>
      <c r="M13" s="30">
        <f t="shared" si="4"/>
        <v>0</v>
      </c>
      <c r="N13" s="95">
        <v>0</v>
      </c>
      <c r="O13" s="96">
        <v>0</v>
      </c>
      <c r="P13" s="30">
        <f t="shared" si="5"/>
        <v>0</v>
      </c>
      <c r="Q13" s="95">
        <v>0</v>
      </c>
      <c r="R13" s="96">
        <v>0</v>
      </c>
      <c r="S13" s="30">
        <f t="shared" si="6"/>
        <v>0</v>
      </c>
      <c r="T13" s="95">
        <v>0</v>
      </c>
      <c r="U13" s="96">
        <v>0</v>
      </c>
      <c r="V13" s="30">
        <f t="shared" si="7"/>
        <v>0</v>
      </c>
      <c r="W13" s="95">
        <v>0</v>
      </c>
      <c r="X13" s="96">
        <v>0</v>
      </c>
      <c r="Y13" s="30">
        <f t="shared" si="8"/>
        <v>0</v>
      </c>
      <c r="Z13" s="95">
        <v>0</v>
      </c>
      <c r="AA13" s="96">
        <v>0</v>
      </c>
      <c r="AB13" s="30">
        <f t="shared" si="9"/>
        <v>0</v>
      </c>
    </row>
    <row r="14" spans="1:28" s="89" customFormat="1" ht="18.75" customHeight="1">
      <c r="A14" s="90"/>
      <c r="B14" s="91">
        <v>2250</v>
      </c>
      <c r="C14" s="92" t="s">
        <v>12</v>
      </c>
      <c r="D14" s="93"/>
      <c r="E14" s="32">
        <f t="shared" si="1"/>
        <v>33160</v>
      </c>
      <c r="F14" s="33">
        <f t="shared" si="2"/>
        <v>7501.959999999999</v>
      </c>
      <c r="G14" s="94">
        <f t="shared" si="0"/>
        <v>25658.04</v>
      </c>
      <c r="H14" s="95">
        <f>37860-4700</f>
        <v>33160</v>
      </c>
      <c r="I14" s="96">
        <v>7501.959999999999</v>
      </c>
      <c r="J14" s="30">
        <f t="shared" si="3"/>
        <v>25658.04</v>
      </c>
      <c r="K14" s="95">
        <v>0</v>
      </c>
      <c r="L14" s="96">
        <v>0</v>
      </c>
      <c r="M14" s="30">
        <f t="shared" si="4"/>
        <v>0</v>
      </c>
      <c r="N14" s="95">
        <v>0</v>
      </c>
      <c r="O14" s="96">
        <v>0</v>
      </c>
      <c r="P14" s="30">
        <f t="shared" si="5"/>
        <v>0</v>
      </c>
      <c r="Q14" s="95">
        <v>0</v>
      </c>
      <c r="R14" s="96">
        <v>0</v>
      </c>
      <c r="S14" s="30">
        <f t="shared" si="6"/>
        <v>0</v>
      </c>
      <c r="T14" s="95">
        <v>0</v>
      </c>
      <c r="U14" s="96">
        <v>0</v>
      </c>
      <c r="V14" s="30">
        <f t="shared" si="7"/>
        <v>0</v>
      </c>
      <c r="W14" s="95">
        <v>0</v>
      </c>
      <c r="X14" s="96">
        <v>0</v>
      </c>
      <c r="Y14" s="30">
        <f t="shared" si="8"/>
        <v>0</v>
      </c>
      <c r="Z14" s="95">
        <v>0</v>
      </c>
      <c r="AA14" s="96">
        <v>0</v>
      </c>
      <c r="AB14" s="30">
        <f t="shared" si="9"/>
        <v>0</v>
      </c>
    </row>
    <row r="15" spans="1:28" s="89" customFormat="1" ht="18.75" customHeight="1">
      <c r="A15" s="90"/>
      <c r="B15" s="91">
        <v>2271</v>
      </c>
      <c r="C15" s="92" t="s">
        <v>5</v>
      </c>
      <c r="D15" s="93"/>
      <c r="E15" s="32">
        <f t="shared" si="1"/>
        <v>712018</v>
      </c>
      <c r="F15" s="33">
        <f t="shared" si="2"/>
        <v>16046.099999999999</v>
      </c>
      <c r="G15" s="94">
        <f t="shared" si="0"/>
        <v>695971.9</v>
      </c>
      <c r="H15" s="95">
        <v>711760</v>
      </c>
      <c r="I15" s="96">
        <v>15950.13</v>
      </c>
      <c r="J15" s="30">
        <f t="shared" si="3"/>
        <v>695809.87</v>
      </c>
      <c r="K15" s="95">
        <v>0</v>
      </c>
      <c r="L15" s="96">
        <v>0</v>
      </c>
      <c r="M15" s="30">
        <f t="shared" si="4"/>
        <v>0</v>
      </c>
      <c r="N15" s="95">
        <v>258</v>
      </c>
      <c r="O15" s="96">
        <v>95.97000000000003</v>
      </c>
      <c r="P15" s="30">
        <f t="shared" si="5"/>
        <v>162.02999999999997</v>
      </c>
      <c r="Q15" s="95">
        <v>0</v>
      </c>
      <c r="R15" s="96">
        <v>0</v>
      </c>
      <c r="S15" s="30">
        <f t="shared" si="6"/>
        <v>0</v>
      </c>
      <c r="T15" s="95">
        <v>0</v>
      </c>
      <c r="U15" s="96">
        <v>0</v>
      </c>
      <c r="V15" s="30">
        <f t="shared" si="7"/>
        <v>0</v>
      </c>
      <c r="W15" s="95">
        <v>0</v>
      </c>
      <c r="X15" s="96">
        <v>0</v>
      </c>
      <c r="Y15" s="30">
        <f t="shared" si="8"/>
        <v>0</v>
      </c>
      <c r="Z15" s="95">
        <v>0</v>
      </c>
      <c r="AA15" s="96">
        <v>0</v>
      </c>
      <c r="AB15" s="30">
        <f t="shared" si="9"/>
        <v>0</v>
      </c>
    </row>
    <row r="16" spans="1:28" s="89" customFormat="1" ht="18.75" customHeight="1">
      <c r="A16" s="90"/>
      <c r="B16" s="91">
        <v>2272</v>
      </c>
      <c r="C16" s="92" t="s">
        <v>6</v>
      </c>
      <c r="D16" s="93"/>
      <c r="E16" s="32">
        <f t="shared" si="1"/>
        <v>20844</v>
      </c>
      <c r="F16" s="33">
        <f t="shared" si="2"/>
        <v>9171.3</v>
      </c>
      <c r="G16" s="94">
        <f t="shared" si="0"/>
        <v>11672.7</v>
      </c>
      <c r="H16" s="95">
        <v>20840</v>
      </c>
      <c r="I16" s="96">
        <v>9167.519999999999</v>
      </c>
      <c r="J16" s="30">
        <f t="shared" si="3"/>
        <v>11672.480000000001</v>
      </c>
      <c r="K16" s="95">
        <v>0</v>
      </c>
      <c r="L16" s="96">
        <v>0</v>
      </c>
      <c r="M16" s="30">
        <f t="shared" si="4"/>
        <v>0</v>
      </c>
      <c r="N16" s="95">
        <v>4</v>
      </c>
      <c r="O16" s="96">
        <v>3.78</v>
      </c>
      <c r="P16" s="30">
        <f t="shared" si="5"/>
        <v>0.2200000000000002</v>
      </c>
      <c r="Q16" s="95">
        <v>0</v>
      </c>
      <c r="R16" s="96">
        <v>0</v>
      </c>
      <c r="S16" s="30">
        <f t="shared" si="6"/>
        <v>0</v>
      </c>
      <c r="T16" s="95">
        <v>0</v>
      </c>
      <c r="U16" s="96">
        <v>0</v>
      </c>
      <c r="V16" s="30">
        <f t="shared" si="7"/>
        <v>0</v>
      </c>
      <c r="W16" s="95">
        <v>0</v>
      </c>
      <c r="X16" s="96">
        <v>0</v>
      </c>
      <c r="Y16" s="30">
        <f t="shared" si="8"/>
        <v>0</v>
      </c>
      <c r="Z16" s="95">
        <v>0</v>
      </c>
      <c r="AA16" s="96">
        <v>0</v>
      </c>
      <c r="AB16" s="30">
        <f t="shared" si="9"/>
        <v>0</v>
      </c>
    </row>
    <row r="17" spans="1:28" s="89" customFormat="1" ht="18.75" customHeight="1">
      <c r="A17" s="90"/>
      <c r="B17" s="91">
        <v>2273</v>
      </c>
      <c r="C17" s="92" t="s">
        <v>7</v>
      </c>
      <c r="D17" s="93"/>
      <c r="E17" s="32">
        <f t="shared" si="1"/>
        <v>80315</v>
      </c>
      <c r="F17" s="33">
        <f t="shared" si="2"/>
        <v>13736.980000000001</v>
      </c>
      <c r="G17" s="94">
        <f t="shared" si="0"/>
        <v>66578.01999999999</v>
      </c>
      <c r="H17" s="95">
        <v>71240</v>
      </c>
      <c r="I17" s="96">
        <v>13935.630000000001</v>
      </c>
      <c r="J17" s="30">
        <f t="shared" si="3"/>
        <v>57304.369999999995</v>
      </c>
      <c r="K17" s="95">
        <v>0</v>
      </c>
      <c r="L17" s="96">
        <v>0</v>
      </c>
      <c r="M17" s="30">
        <f t="shared" si="4"/>
        <v>0</v>
      </c>
      <c r="N17" s="95">
        <v>9075</v>
      </c>
      <c r="O17" s="96">
        <v>-198.64999999999964</v>
      </c>
      <c r="P17" s="30">
        <f t="shared" si="5"/>
        <v>9273.65</v>
      </c>
      <c r="Q17" s="95">
        <v>0</v>
      </c>
      <c r="R17" s="96">
        <v>0</v>
      </c>
      <c r="S17" s="30">
        <f t="shared" si="6"/>
        <v>0</v>
      </c>
      <c r="T17" s="95">
        <v>0</v>
      </c>
      <c r="U17" s="96">
        <v>0</v>
      </c>
      <c r="V17" s="30">
        <f t="shared" si="7"/>
        <v>0</v>
      </c>
      <c r="W17" s="95">
        <v>0</v>
      </c>
      <c r="X17" s="96">
        <v>0</v>
      </c>
      <c r="Y17" s="30">
        <f t="shared" si="8"/>
        <v>0</v>
      </c>
      <c r="Z17" s="95">
        <v>0</v>
      </c>
      <c r="AA17" s="96">
        <v>0</v>
      </c>
      <c r="AB17" s="30">
        <f t="shared" si="9"/>
        <v>0</v>
      </c>
    </row>
    <row r="18" spans="1:28" s="89" customFormat="1" ht="18.75" customHeight="1">
      <c r="A18" s="90"/>
      <c r="B18" s="91">
        <v>2274</v>
      </c>
      <c r="C18" s="92" t="s">
        <v>8</v>
      </c>
      <c r="D18" s="93"/>
      <c r="E18" s="32">
        <f t="shared" si="1"/>
        <v>0</v>
      </c>
      <c r="F18" s="33">
        <f t="shared" si="2"/>
        <v>0</v>
      </c>
      <c r="G18" s="94">
        <f t="shared" si="0"/>
        <v>0</v>
      </c>
      <c r="H18" s="95">
        <v>0</v>
      </c>
      <c r="I18" s="96">
        <v>0</v>
      </c>
      <c r="J18" s="30">
        <f t="shared" si="3"/>
        <v>0</v>
      </c>
      <c r="K18" s="95">
        <v>0</v>
      </c>
      <c r="L18" s="96">
        <v>0</v>
      </c>
      <c r="M18" s="30">
        <f t="shared" si="4"/>
        <v>0</v>
      </c>
      <c r="N18" s="95">
        <v>0</v>
      </c>
      <c r="O18" s="96">
        <v>0</v>
      </c>
      <c r="P18" s="30">
        <f t="shared" si="5"/>
        <v>0</v>
      </c>
      <c r="Q18" s="95">
        <v>0</v>
      </c>
      <c r="R18" s="96">
        <v>0</v>
      </c>
      <c r="S18" s="30">
        <f t="shared" si="6"/>
        <v>0</v>
      </c>
      <c r="T18" s="95">
        <v>0</v>
      </c>
      <c r="U18" s="96">
        <v>0</v>
      </c>
      <c r="V18" s="30">
        <f t="shared" si="7"/>
        <v>0</v>
      </c>
      <c r="W18" s="95">
        <v>0</v>
      </c>
      <c r="X18" s="96">
        <v>0</v>
      </c>
      <c r="Y18" s="30">
        <f t="shared" si="8"/>
        <v>0</v>
      </c>
      <c r="Z18" s="95">
        <v>0</v>
      </c>
      <c r="AA18" s="96">
        <v>0</v>
      </c>
      <c r="AB18" s="30">
        <f t="shared" si="9"/>
        <v>0</v>
      </c>
    </row>
    <row r="19" spans="1:28" s="89" customFormat="1" ht="18.75" customHeight="1">
      <c r="A19" s="90"/>
      <c r="B19" s="91">
        <v>2275</v>
      </c>
      <c r="C19" s="92" t="s">
        <v>55</v>
      </c>
      <c r="D19" s="93"/>
      <c r="E19" s="32">
        <f t="shared" si="1"/>
        <v>8650</v>
      </c>
      <c r="F19" s="33">
        <f t="shared" si="2"/>
        <v>4174.31</v>
      </c>
      <c r="G19" s="94">
        <f t="shared" si="0"/>
        <v>4475.69</v>
      </c>
      <c r="H19" s="95">
        <v>8650</v>
      </c>
      <c r="I19" s="96">
        <v>4174.31</v>
      </c>
      <c r="J19" s="30">
        <f t="shared" si="3"/>
        <v>4475.69</v>
      </c>
      <c r="K19" s="95">
        <v>0</v>
      </c>
      <c r="L19" s="96">
        <v>0</v>
      </c>
      <c r="M19" s="30">
        <f t="shared" si="4"/>
        <v>0</v>
      </c>
      <c r="N19" s="95">
        <v>0</v>
      </c>
      <c r="O19" s="96">
        <v>0</v>
      </c>
      <c r="P19" s="30">
        <f t="shared" si="5"/>
        <v>0</v>
      </c>
      <c r="Q19" s="95">
        <v>0</v>
      </c>
      <c r="R19" s="96">
        <v>0</v>
      </c>
      <c r="S19" s="30">
        <f t="shared" si="6"/>
        <v>0</v>
      </c>
      <c r="T19" s="95">
        <v>0</v>
      </c>
      <c r="U19" s="96">
        <v>0</v>
      </c>
      <c r="V19" s="30">
        <f t="shared" si="7"/>
        <v>0</v>
      </c>
      <c r="W19" s="95">
        <v>0</v>
      </c>
      <c r="X19" s="96">
        <v>0</v>
      </c>
      <c r="Y19" s="30">
        <f t="shared" si="8"/>
        <v>0</v>
      </c>
      <c r="Z19" s="95">
        <v>0</v>
      </c>
      <c r="AA19" s="96">
        <v>0</v>
      </c>
      <c r="AB19" s="30">
        <f t="shared" si="9"/>
        <v>0</v>
      </c>
    </row>
    <row r="20" spans="1:28" s="89" customFormat="1" ht="18.75" customHeight="1">
      <c r="A20" s="90"/>
      <c r="B20" s="91">
        <v>2282</v>
      </c>
      <c r="C20" s="92" t="s">
        <v>9</v>
      </c>
      <c r="D20" s="93"/>
      <c r="E20" s="32">
        <f t="shared" si="1"/>
        <v>1800</v>
      </c>
      <c r="F20" s="33">
        <f t="shared" si="2"/>
        <v>967</v>
      </c>
      <c r="G20" s="94">
        <f t="shared" si="0"/>
        <v>833</v>
      </c>
      <c r="H20" s="95">
        <v>1800</v>
      </c>
      <c r="I20" s="96">
        <v>967</v>
      </c>
      <c r="J20" s="30">
        <f t="shared" si="3"/>
        <v>833</v>
      </c>
      <c r="K20" s="95">
        <v>0</v>
      </c>
      <c r="L20" s="96">
        <v>0</v>
      </c>
      <c r="M20" s="30">
        <f t="shared" si="4"/>
        <v>0</v>
      </c>
      <c r="N20" s="95">
        <v>0</v>
      </c>
      <c r="O20" s="96">
        <v>0</v>
      </c>
      <c r="P20" s="30">
        <f t="shared" si="5"/>
        <v>0</v>
      </c>
      <c r="Q20" s="95">
        <v>0</v>
      </c>
      <c r="R20" s="96">
        <v>0</v>
      </c>
      <c r="S20" s="30">
        <f t="shared" si="6"/>
        <v>0</v>
      </c>
      <c r="T20" s="95">
        <v>0</v>
      </c>
      <c r="U20" s="96">
        <v>0</v>
      </c>
      <c r="V20" s="30">
        <f t="shared" si="7"/>
        <v>0</v>
      </c>
      <c r="W20" s="95">
        <v>0</v>
      </c>
      <c r="X20" s="96">
        <v>0</v>
      </c>
      <c r="Y20" s="30">
        <f t="shared" si="8"/>
        <v>0</v>
      </c>
      <c r="Z20" s="95">
        <v>0</v>
      </c>
      <c r="AA20" s="96">
        <v>0</v>
      </c>
      <c r="AB20" s="30">
        <f t="shared" si="9"/>
        <v>0</v>
      </c>
    </row>
    <row r="21" spans="1:28" s="89" customFormat="1" ht="18.75" customHeight="1">
      <c r="A21" s="90"/>
      <c r="B21" s="91">
        <v>2730</v>
      </c>
      <c r="C21" s="92" t="s">
        <v>21</v>
      </c>
      <c r="D21" s="93"/>
      <c r="E21" s="32">
        <f t="shared" si="1"/>
        <v>16000</v>
      </c>
      <c r="F21" s="33">
        <f t="shared" si="2"/>
        <v>14600</v>
      </c>
      <c r="G21" s="94">
        <f t="shared" si="0"/>
        <v>1400</v>
      </c>
      <c r="H21" s="95">
        <f>11500+4500</f>
        <v>16000</v>
      </c>
      <c r="I21" s="96">
        <v>14600</v>
      </c>
      <c r="J21" s="30">
        <f t="shared" si="3"/>
        <v>1400</v>
      </c>
      <c r="K21" s="95">
        <v>0</v>
      </c>
      <c r="L21" s="96">
        <v>0</v>
      </c>
      <c r="M21" s="30">
        <f t="shared" si="4"/>
        <v>0</v>
      </c>
      <c r="N21" s="95">
        <v>0</v>
      </c>
      <c r="O21" s="96">
        <v>0</v>
      </c>
      <c r="P21" s="30">
        <f t="shared" si="5"/>
        <v>0</v>
      </c>
      <c r="Q21" s="95">
        <v>0</v>
      </c>
      <c r="R21" s="96">
        <v>0</v>
      </c>
      <c r="S21" s="30">
        <f t="shared" si="6"/>
        <v>0</v>
      </c>
      <c r="T21" s="95">
        <v>0</v>
      </c>
      <c r="U21" s="96">
        <v>0</v>
      </c>
      <c r="V21" s="30">
        <f t="shared" si="7"/>
        <v>0</v>
      </c>
      <c r="W21" s="95">
        <v>0</v>
      </c>
      <c r="X21" s="96">
        <v>0</v>
      </c>
      <c r="Y21" s="30">
        <f t="shared" si="8"/>
        <v>0</v>
      </c>
      <c r="Z21" s="95">
        <v>0</v>
      </c>
      <c r="AA21" s="96">
        <v>0</v>
      </c>
      <c r="AB21" s="30">
        <f t="shared" si="9"/>
        <v>0</v>
      </c>
    </row>
    <row r="22" spans="1:28" s="89" customFormat="1" ht="18.75" customHeight="1">
      <c r="A22" s="90"/>
      <c r="B22" s="91">
        <v>2800</v>
      </c>
      <c r="C22" s="92" t="s">
        <v>19</v>
      </c>
      <c r="D22" s="93"/>
      <c r="E22" s="32">
        <f t="shared" si="1"/>
        <v>3428</v>
      </c>
      <c r="F22" s="33">
        <f t="shared" si="2"/>
        <v>3382</v>
      </c>
      <c r="G22" s="94">
        <f t="shared" si="0"/>
        <v>46.000000000000114</v>
      </c>
      <c r="H22" s="95">
        <v>228</v>
      </c>
      <c r="I22" s="96">
        <v>226.86</v>
      </c>
      <c r="J22" s="30">
        <f t="shared" si="3"/>
        <v>1.1399999999999864</v>
      </c>
      <c r="K22" s="95">
        <v>0</v>
      </c>
      <c r="L22" s="96">
        <v>0</v>
      </c>
      <c r="M22" s="30">
        <f t="shared" si="4"/>
        <v>0</v>
      </c>
      <c r="N22" s="95">
        <v>3200</v>
      </c>
      <c r="O22" s="96">
        <v>3155.14</v>
      </c>
      <c r="P22" s="30">
        <f t="shared" si="5"/>
        <v>44.86000000000013</v>
      </c>
      <c r="Q22" s="95">
        <v>0</v>
      </c>
      <c r="R22" s="96">
        <v>0</v>
      </c>
      <c r="S22" s="30">
        <f t="shared" si="6"/>
        <v>0</v>
      </c>
      <c r="T22" s="95">
        <v>0</v>
      </c>
      <c r="U22" s="96">
        <v>0</v>
      </c>
      <c r="V22" s="30">
        <f t="shared" si="7"/>
        <v>0</v>
      </c>
      <c r="W22" s="95">
        <v>0</v>
      </c>
      <c r="X22" s="96">
        <v>0</v>
      </c>
      <c r="Y22" s="30">
        <f t="shared" si="8"/>
        <v>0</v>
      </c>
      <c r="Z22" s="95">
        <v>0</v>
      </c>
      <c r="AA22" s="96">
        <v>0</v>
      </c>
      <c r="AB22" s="30">
        <f t="shared" si="9"/>
        <v>0</v>
      </c>
    </row>
    <row r="23" spans="1:28" s="89" customFormat="1" ht="18.75" customHeight="1">
      <c r="A23" s="90"/>
      <c r="B23" s="91">
        <v>3110</v>
      </c>
      <c r="C23" s="92" t="s">
        <v>13</v>
      </c>
      <c r="D23" s="93"/>
      <c r="E23" s="32">
        <f t="shared" si="1"/>
        <v>102527</v>
      </c>
      <c r="F23" s="33">
        <f t="shared" si="2"/>
        <v>77521</v>
      </c>
      <c r="G23" s="94">
        <f t="shared" si="0"/>
        <v>6</v>
      </c>
      <c r="H23" s="95">
        <v>0</v>
      </c>
      <c r="I23" s="96">
        <v>0</v>
      </c>
      <c r="J23" s="30">
        <f t="shared" si="3"/>
        <v>0</v>
      </c>
      <c r="K23" s="95">
        <v>0</v>
      </c>
      <c r="L23" s="96">
        <v>0</v>
      </c>
      <c r="M23" s="30">
        <f t="shared" si="4"/>
        <v>0</v>
      </c>
      <c r="N23" s="95">
        <v>0</v>
      </c>
      <c r="O23" s="96">
        <v>0</v>
      </c>
      <c r="P23" s="30">
        <f t="shared" si="5"/>
        <v>0</v>
      </c>
      <c r="Q23" s="38">
        <v>44527</v>
      </c>
      <c r="R23" s="96">
        <v>44527</v>
      </c>
      <c r="S23" s="30">
        <f t="shared" si="6"/>
        <v>0</v>
      </c>
      <c r="T23" s="95">
        <v>33000</v>
      </c>
      <c r="U23" s="96">
        <v>32994</v>
      </c>
      <c r="V23" s="30">
        <f t="shared" si="7"/>
        <v>6</v>
      </c>
      <c r="W23" s="95">
        <v>25000</v>
      </c>
      <c r="X23" s="96">
        <v>0</v>
      </c>
      <c r="Y23" s="30">
        <f t="shared" si="8"/>
        <v>25000</v>
      </c>
      <c r="Z23" s="95">
        <v>0</v>
      </c>
      <c r="AA23" s="96">
        <v>0</v>
      </c>
      <c r="AB23" s="30">
        <f t="shared" si="9"/>
        <v>0</v>
      </c>
    </row>
    <row r="24" spans="1:28" s="89" customFormat="1" ht="18.75" customHeight="1">
      <c r="A24" s="90"/>
      <c r="B24" s="97">
        <v>3132</v>
      </c>
      <c r="C24" s="92" t="s">
        <v>10</v>
      </c>
      <c r="D24" s="93"/>
      <c r="E24" s="32">
        <f t="shared" si="1"/>
        <v>0</v>
      </c>
      <c r="F24" s="33">
        <f t="shared" si="2"/>
        <v>0</v>
      </c>
      <c r="G24" s="94">
        <f t="shared" si="0"/>
        <v>0</v>
      </c>
      <c r="H24" s="95">
        <v>0</v>
      </c>
      <c r="I24" s="98">
        <v>0</v>
      </c>
      <c r="J24" s="30">
        <f t="shared" si="3"/>
        <v>0</v>
      </c>
      <c r="K24" s="95">
        <v>0</v>
      </c>
      <c r="L24" s="98">
        <v>0</v>
      </c>
      <c r="M24" s="30">
        <f t="shared" si="4"/>
        <v>0</v>
      </c>
      <c r="N24" s="95">
        <v>0</v>
      </c>
      <c r="O24" s="98">
        <v>0</v>
      </c>
      <c r="P24" s="30">
        <f t="shared" si="5"/>
        <v>0</v>
      </c>
      <c r="Q24" s="95">
        <v>0</v>
      </c>
      <c r="R24" s="98">
        <v>0</v>
      </c>
      <c r="S24" s="30">
        <f t="shared" si="6"/>
        <v>0</v>
      </c>
      <c r="T24" s="95">
        <v>0</v>
      </c>
      <c r="U24" s="98">
        <v>0</v>
      </c>
      <c r="V24" s="30">
        <f t="shared" si="7"/>
        <v>0</v>
      </c>
      <c r="W24" s="95"/>
      <c r="X24" s="98">
        <v>0</v>
      </c>
      <c r="Y24" s="30">
        <f t="shared" si="8"/>
        <v>0</v>
      </c>
      <c r="Z24" s="95">
        <v>0</v>
      </c>
      <c r="AA24" s="98">
        <v>0</v>
      </c>
      <c r="AB24" s="30">
        <f t="shared" si="9"/>
        <v>0</v>
      </c>
    </row>
    <row r="25" spans="1:28" s="89" customFormat="1" ht="18.75" customHeight="1" thickBot="1">
      <c r="A25" s="66"/>
      <c r="B25" s="97">
        <v>3142</v>
      </c>
      <c r="C25" s="99" t="s">
        <v>20</v>
      </c>
      <c r="D25" s="100"/>
      <c r="E25" s="34">
        <f t="shared" si="1"/>
        <v>0</v>
      </c>
      <c r="F25" s="35">
        <f>I25+L25+O25+R25+U25+X25+AA25</f>
        <v>0</v>
      </c>
      <c r="G25" s="101">
        <f t="shared" si="0"/>
        <v>0</v>
      </c>
      <c r="H25" s="102">
        <v>0</v>
      </c>
      <c r="I25" s="103">
        <v>0</v>
      </c>
      <c r="J25" s="30">
        <f t="shared" si="3"/>
        <v>0</v>
      </c>
      <c r="K25" s="102">
        <v>0</v>
      </c>
      <c r="L25" s="103">
        <v>0</v>
      </c>
      <c r="M25" s="30">
        <f t="shared" si="4"/>
        <v>0</v>
      </c>
      <c r="N25" s="102">
        <v>0</v>
      </c>
      <c r="O25" s="103">
        <v>0</v>
      </c>
      <c r="P25" s="30">
        <f t="shared" si="5"/>
        <v>0</v>
      </c>
      <c r="Q25" s="102">
        <v>0</v>
      </c>
      <c r="R25" s="103">
        <v>0</v>
      </c>
      <c r="S25" s="30">
        <f t="shared" si="6"/>
        <v>0</v>
      </c>
      <c r="T25" s="102">
        <v>0</v>
      </c>
      <c r="U25" s="103">
        <v>0</v>
      </c>
      <c r="V25" s="30">
        <f t="shared" si="7"/>
        <v>0</v>
      </c>
      <c r="W25" s="102">
        <v>0</v>
      </c>
      <c r="X25" s="103">
        <v>0</v>
      </c>
      <c r="Y25" s="30">
        <f t="shared" si="8"/>
        <v>0</v>
      </c>
      <c r="Z25" s="102">
        <v>0</v>
      </c>
      <c r="AA25" s="103">
        <v>0</v>
      </c>
      <c r="AB25" s="30">
        <f t="shared" si="9"/>
        <v>0</v>
      </c>
    </row>
    <row r="26" spans="1:28" s="89" customFormat="1" ht="18.75" customHeight="1" thickBot="1">
      <c r="A26" s="104" t="s">
        <v>14</v>
      </c>
      <c r="B26" s="105"/>
      <c r="C26" s="105"/>
      <c r="D26" s="106"/>
      <c r="E26" s="24">
        <f>SUM(E9:E25)</f>
        <v>13531917</v>
      </c>
      <c r="F26" s="25">
        <f>SUM(F9:F25)</f>
        <v>9220625.810000002</v>
      </c>
      <c r="G26" s="39">
        <f>SUM(G9:G25)</f>
        <v>4286291.19</v>
      </c>
      <c r="H26" s="24">
        <f aca="true" t="shared" si="10" ref="H26:V26">SUM(H9:H25)</f>
        <v>13390239</v>
      </c>
      <c r="I26" s="36">
        <f>SUM(I9:I25)</f>
        <v>9113926.570000002</v>
      </c>
      <c r="J26" s="37">
        <f t="shared" si="10"/>
        <v>4276312.430000001</v>
      </c>
      <c r="K26" s="24">
        <f>SUM(K9:K25)</f>
        <v>0</v>
      </c>
      <c r="L26" s="25">
        <f>SUM(L9:L25)</f>
        <v>0</v>
      </c>
      <c r="M26" s="39">
        <f>SUM(M9:M25)</f>
        <v>0</v>
      </c>
      <c r="N26" s="24">
        <f t="shared" si="10"/>
        <v>14151</v>
      </c>
      <c r="O26" s="25">
        <f>SUM(O9:O25)</f>
        <v>4670.24</v>
      </c>
      <c r="P26" s="39">
        <f t="shared" si="10"/>
        <v>9480.76</v>
      </c>
      <c r="Q26" s="26">
        <f t="shared" si="10"/>
        <v>69527</v>
      </c>
      <c r="R26" s="25">
        <f>SUM(R9:R25)</f>
        <v>69035</v>
      </c>
      <c r="S26" s="39">
        <f t="shared" si="10"/>
        <v>492</v>
      </c>
      <c r="T26" s="24">
        <f t="shared" si="10"/>
        <v>33000</v>
      </c>
      <c r="U26" s="25">
        <f>SUM(U9:U25)</f>
        <v>32994</v>
      </c>
      <c r="V26" s="39">
        <f t="shared" si="10"/>
        <v>6</v>
      </c>
      <c r="W26" s="27">
        <f>SUM(W9:W25)</f>
        <v>25000</v>
      </c>
      <c r="X26" s="28">
        <f>SUM(X9:X25)</f>
        <v>0</v>
      </c>
      <c r="Y26" s="39">
        <f>SUM(Y9:Y24)</f>
        <v>25000</v>
      </c>
      <c r="Z26" s="27">
        <f>SUM(Z9:Z25)</f>
        <v>0</v>
      </c>
      <c r="AA26" s="28">
        <f>SUM(AA9:AA25)</f>
        <v>0</v>
      </c>
      <c r="AB26" s="39">
        <f>SUM(AB9:AB24)</f>
        <v>0</v>
      </c>
    </row>
    <row r="27" spans="1:34" s="89" customFormat="1" ht="15.75">
      <c r="A27" s="107"/>
      <c r="B27" s="108"/>
      <c r="C27" s="109"/>
      <c r="F27" s="109"/>
      <c r="G27" s="109"/>
      <c r="H27" s="109"/>
      <c r="I27" s="109"/>
      <c r="J27" s="109"/>
      <c r="L27" s="109"/>
      <c r="M27" s="109"/>
      <c r="O27" s="109"/>
      <c r="P27" s="109"/>
      <c r="Q27" s="109"/>
      <c r="R27" s="109"/>
      <c r="S27" s="109"/>
      <c r="U27" s="109"/>
      <c r="V27" s="109"/>
      <c r="X27" s="109"/>
      <c r="Y27" s="109"/>
      <c r="AA27" s="109"/>
      <c r="AB27" s="109"/>
      <c r="AC27" s="109"/>
      <c r="AD27" s="109"/>
      <c r="AF27" s="109"/>
      <c r="AG27" s="109"/>
      <c r="AH27" s="109"/>
    </row>
    <row r="28" spans="1:34" s="89" customFormat="1" ht="27.75">
      <c r="A28" s="107"/>
      <c r="B28" s="108"/>
      <c r="C28" s="48" t="s">
        <v>86</v>
      </c>
      <c r="F28" s="109"/>
      <c r="G28" s="109"/>
      <c r="H28" s="109"/>
      <c r="I28" s="109"/>
      <c r="J28" s="109"/>
      <c r="L28" s="109"/>
      <c r="M28" s="109"/>
      <c r="O28" s="109"/>
      <c r="P28" s="109"/>
      <c r="Q28" s="109"/>
      <c r="R28" s="109"/>
      <c r="S28" s="109"/>
      <c r="U28" s="109"/>
      <c r="V28" s="109"/>
      <c r="X28" s="109"/>
      <c r="Y28" s="109"/>
      <c r="AA28" s="109"/>
      <c r="AB28" s="109"/>
      <c r="AC28" s="109"/>
      <c r="AD28" s="109"/>
      <c r="AF28" s="109"/>
      <c r="AG28" s="109"/>
      <c r="AH28" s="109"/>
    </row>
  </sheetData>
  <sheetProtection sheet="1" formatCells="0" formatColumns="0" formatRows="0"/>
  <mergeCells count="32">
    <mergeCell ref="W6:Y6"/>
    <mergeCell ref="C19:D19"/>
    <mergeCell ref="B2:V3"/>
    <mergeCell ref="B4:V4"/>
    <mergeCell ref="T6:V6"/>
    <mergeCell ref="N6:P6"/>
    <mergeCell ref="Q6:S6"/>
    <mergeCell ref="K6:M6"/>
    <mergeCell ref="A6:A7"/>
    <mergeCell ref="B6:B7"/>
    <mergeCell ref="C6:D7"/>
    <mergeCell ref="E6:G6"/>
    <mergeCell ref="H6:J6"/>
    <mergeCell ref="C8:D8"/>
    <mergeCell ref="C9:D9"/>
    <mergeCell ref="C13:D13"/>
    <mergeCell ref="C14:D14"/>
    <mergeCell ref="C11:D11"/>
    <mergeCell ref="C12:D12"/>
    <mergeCell ref="C10:D10"/>
    <mergeCell ref="C15:D15"/>
    <mergeCell ref="C16:D16"/>
    <mergeCell ref="C24:D24"/>
    <mergeCell ref="C25:D25"/>
    <mergeCell ref="C17:D17"/>
    <mergeCell ref="C18:D18"/>
    <mergeCell ref="C20:D20"/>
    <mergeCell ref="C21:D21"/>
    <mergeCell ref="A9:A25"/>
    <mergeCell ref="C22:D22"/>
    <mergeCell ref="C23:D23"/>
    <mergeCell ref="Z6:AB6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="85" zoomScaleNormal="85" zoomScalePageLayoutView="0" workbookViewId="0" topLeftCell="A1">
      <selection activeCell="F57" sqref="F57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5.125" style="1" customWidth="1" outlineLevel="1"/>
    <col min="6" max="16384" width="9.125" style="1" customWidth="1"/>
  </cols>
  <sheetData>
    <row r="1" spans="1:4" ht="18.75">
      <c r="A1" s="47" t="s">
        <v>54</v>
      </c>
      <c r="B1" s="47"/>
      <c r="C1" s="47"/>
      <c r="D1" s="47"/>
    </row>
    <row r="2" spans="1:4" ht="18.75">
      <c r="A2" s="47" t="str">
        <f>Школи!B4</f>
        <v>за 9 місяців 2020р.</v>
      </c>
      <c r="B2" s="47"/>
      <c r="C2" s="47"/>
      <c r="D2" s="47"/>
    </row>
    <row r="3" ht="18.75">
      <c r="D3" s="2" t="s">
        <v>59</v>
      </c>
    </row>
    <row r="4" spans="1:15" ht="51" customHeight="1">
      <c r="A4" s="3">
        <v>2210</v>
      </c>
      <c r="B4" s="46" t="s">
        <v>2</v>
      </c>
      <c r="C4" s="46"/>
      <c r="D4" s="4">
        <f>SUM(D6:D50)</f>
        <v>170356.19000000003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Школи!I11</f>
        <v>170356.19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collapsed="1">
      <c r="A6" s="8">
        <v>2210.1</v>
      </c>
      <c r="B6" s="45" t="s">
        <v>32</v>
      </c>
      <c r="C6" s="45"/>
      <c r="D6" s="9">
        <v>5530.64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45" t="s">
        <v>33</v>
      </c>
      <c r="C7" s="45"/>
      <c r="D7" s="9">
        <v>11592.14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SUM(C9:C18)</f>
        <v>11592.14</v>
      </c>
      <c r="D8" s="13"/>
      <c r="E8" s="14">
        <f>D7-C8</f>
        <v>0</v>
      </c>
    </row>
    <row r="9" spans="1:15" ht="18.75" collapsed="1">
      <c r="A9" s="8">
        <v>201</v>
      </c>
      <c r="B9" s="16" t="s">
        <v>76</v>
      </c>
      <c r="C9" s="13">
        <f>4365+202.8+99.84</f>
        <v>4667.64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202</v>
      </c>
      <c r="B10" s="16" t="s">
        <v>68</v>
      </c>
      <c r="C10" s="13">
        <v>6924.5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7.2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45" t="s">
        <v>34</v>
      </c>
      <c r="C19" s="45"/>
      <c r="D19" s="9">
        <v>1571.02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45" t="s">
        <v>35</v>
      </c>
      <c r="C20" s="45"/>
      <c r="D20" s="9">
        <v>2720.69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21" customHeight="1">
      <c r="A21" s="8">
        <v>2210.5</v>
      </c>
      <c r="B21" s="45" t="s">
        <v>36</v>
      </c>
      <c r="C21" s="45"/>
      <c r="D21" s="9">
        <v>22769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SUM(C23:C34)</f>
        <v>22769</v>
      </c>
      <c r="D22" s="13"/>
      <c r="E22" s="14">
        <f>D21-C22</f>
        <v>0</v>
      </c>
    </row>
    <row r="23" spans="1:15" ht="18.75" collapsed="1">
      <c r="A23" s="8">
        <v>503</v>
      </c>
      <c r="B23" s="16" t="s">
        <v>69</v>
      </c>
      <c r="C23" s="13">
        <v>425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504</v>
      </c>
      <c r="B24" s="16" t="s">
        <v>65</v>
      </c>
      <c r="C24" s="13">
        <v>3200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505</v>
      </c>
      <c r="B25" s="16" t="s">
        <v>66</v>
      </c>
      <c r="C25" s="13">
        <v>15594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506</v>
      </c>
      <c r="B26" s="16" t="s">
        <v>67</v>
      </c>
      <c r="C26" s="13">
        <v>3550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 hidden="1">
      <c r="A27" s="8"/>
      <c r="B27" s="16"/>
      <c r="C27" s="13"/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6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7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8" customHeight="1">
      <c r="A35" s="8">
        <v>2210.6</v>
      </c>
      <c r="B35" s="45" t="s">
        <v>37</v>
      </c>
      <c r="C35" s="45"/>
      <c r="D35" s="9">
        <v>4807.9</v>
      </c>
      <c r="E35" s="5"/>
      <c r="F35" s="5"/>
      <c r="G35" s="5"/>
      <c r="I35" s="5"/>
      <c r="J35" s="5"/>
      <c r="K35" s="5"/>
      <c r="M35" s="5"/>
      <c r="N35" s="5"/>
      <c r="O35" s="5"/>
    </row>
    <row r="36" spans="1:15" ht="21.75" customHeight="1">
      <c r="A36" s="8">
        <v>2210.7</v>
      </c>
      <c r="B36" s="45" t="s">
        <v>38</v>
      </c>
      <c r="C36" s="45"/>
      <c r="D36" s="9">
        <v>88064</v>
      </c>
      <c r="E36" s="5"/>
      <c r="F36" s="5"/>
      <c r="G36" s="5"/>
      <c r="I36" s="5"/>
      <c r="J36" s="5"/>
      <c r="K36" s="5"/>
      <c r="M36" s="5"/>
      <c r="N36" s="5"/>
      <c r="O36" s="5"/>
    </row>
    <row r="37" spans="1:5" ht="18.75" hidden="1" outlineLevel="1">
      <c r="A37" s="10"/>
      <c r="B37" s="11"/>
      <c r="C37" s="12">
        <f>SUM(C38:C42)</f>
        <v>88064</v>
      </c>
      <c r="D37" s="13"/>
      <c r="E37" s="14">
        <f>D36-C37</f>
        <v>0</v>
      </c>
    </row>
    <row r="38" spans="1:15" ht="18.75" collapsed="1">
      <c r="A38" s="8"/>
      <c r="B38" s="16" t="s">
        <v>83</v>
      </c>
      <c r="C38" s="13">
        <v>29930</v>
      </c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>
      <c r="A39" s="8"/>
      <c r="B39" s="16" t="s">
        <v>84</v>
      </c>
      <c r="C39" s="13">
        <f>54934+3200</f>
        <v>58134</v>
      </c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/>
      <c r="B40" s="16"/>
      <c r="C40" s="13"/>
      <c r="D40" s="13"/>
      <c r="E40" s="5"/>
      <c r="F40" s="5"/>
      <c r="G40" s="5"/>
      <c r="I40" s="5"/>
      <c r="J40" s="5"/>
      <c r="K40" s="5"/>
      <c r="M40" s="5"/>
      <c r="N40" s="5"/>
      <c r="O40" s="5"/>
    </row>
    <row r="41" spans="1:15" ht="18.75" hidden="1">
      <c r="A41" s="8"/>
      <c r="B41" s="16"/>
      <c r="C41" s="13"/>
      <c r="D41" s="13"/>
      <c r="E41" s="5"/>
      <c r="F41" s="5"/>
      <c r="G41" s="5"/>
      <c r="I41" s="5"/>
      <c r="J41" s="5"/>
      <c r="K41" s="5"/>
      <c r="M41" s="5"/>
      <c r="N41" s="5"/>
      <c r="O41" s="5"/>
    </row>
    <row r="42" spans="1:15" ht="18.75" hidden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>
      <c r="A43" s="8">
        <v>2210.8</v>
      </c>
      <c r="B43" s="45" t="s">
        <v>39</v>
      </c>
      <c r="C43" s="45"/>
      <c r="D43" s="9">
        <v>688.2</v>
      </c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>
        <v>2210.9</v>
      </c>
      <c r="B44" s="45" t="s">
        <v>40</v>
      </c>
      <c r="C44" s="45"/>
      <c r="D44" s="9"/>
      <c r="E44" s="5"/>
      <c r="F44" s="5"/>
      <c r="G44" s="5"/>
      <c r="I44" s="5"/>
      <c r="J44" s="5"/>
      <c r="K44" s="5"/>
      <c r="M44" s="5"/>
      <c r="N44" s="5"/>
      <c r="O44" s="5"/>
    </row>
    <row r="45" spans="1:5" ht="18.75" hidden="1" outlineLevel="1">
      <c r="A45" s="10"/>
      <c r="B45" s="11"/>
      <c r="C45" s="12">
        <f>SUM(C46:C49)</f>
        <v>0</v>
      </c>
      <c r="D45" s="13"/>
      <c r="E45" s="14">
        <f>D44-C45</f>
        <v>0</v>
      </c>
    </row>
    <row r="46" spans="1:15" ht="18.75" hidden="1" collapsed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7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2211.9</v>
      </c>
      <c r="B50" s="45" t="s">
        <v>41</v>
      </c>
      <c r="C50" s="45"/>
      <c r="D50" s="9">
        <v>32612.6</v>
      </c>
      <c r="E50" s="5"/>
      <c r="F50" s="5"/>
      <c r="G50" s="5"/>
      <c r="I50" s="5"/>
      <c r="J50" s="5"/>
      <c r="K50" s="5"/>
      <c r="M50" s="5"/>
      <c r="N50" s="5"/>
      <c r="O50" s="5"/>
    </row>
    <row r="51" spans="1:5" ht="18.75" hidden="1" outlineLevel="1">
      <c r="A51" s="10"/>
      <c r="B51" s="11"/>
      <c r="C51" s="12">
        <f>SUM(C52:C70)</f>
        <v>32612.6</v>
      </c>
      <c r="D51" s="13"/>
      <c r="E51" s="14">
        <f>D50-C51</f>
        <v>0</v>
      </c>
    </row>
    <row r="52" spans="1:15" ht="18.75" collapsed="1">
      <c r="A52" s="41">
        <v>901</v>
      </c>
      <c r="B52" s="16" t="s">
        <v>61</v>
      </c>
      <c r="C52" s="13">
        <v>581</v>
      </c>
      <c r="D52" s="13"/>
      <c r="E52" s="5"/>
      <c r="F52" s="5"/>
      <c r="G52" s="5"/>
      <c r="I52" s="5"/>
      <c r="J52" s="5"/>
      <c r="K52" s="5"/>
      <c r="M52" s="5"/>
      <c r="N52" s="5"/>
      <c r="O52" s="5"/>
    </row>
    <row r="53" spans="1:15" ht="18.75">
      <c r="A53" s="41">
        <v>904</v>
      </c>
      <c r="B53" s="16" t="s">
        <v>64</v>
      </c>
      <c r="C53" s="13">
        <v>1700</v>
      </c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37.5">
      <c r="A54" s="41">
        <v>905</v>
      </c>
      <c r="B54" s="15" t="s">
        <v>75</v>
      </c>
      <c r="C54" s="13">
        <f>3213+915+18203</f>
        <v>22331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41">
        <v>911</v>
      </c>
      <c r="B55" s="16" t="s">
        <v>72</v>
      </c>
      <c r="C55" s="13">
        <v>424</v>
      </c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41">
        <v>912</v>
      </c>
      <c r="B56" s="16" t="s">
        <v>73</v>
      </c>
      <c r="C56" s="13">
        <v>230</v>
      </c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>
        <v>913</v>
      </c>
      <c r="B57" s="16" t="s">
        <v>74</v>
      </c>
      <c r="C57" s="13">
        <v>3846.6</v>
      </c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>
      <c r="A58" s="8">
        <v>925</v>
      </c>
      <c r="B58" s="16" t="s">
        <v>82</v>
      </c>
      <c r="C58" s="13">
        <v>3500</v>
      </c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 hidden="1">
      <c r="A59" s="8"/>
      <c r="B59" s="16"/>
      <c r="C59" s="13"/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 hidden="1">
      <c r="A60" s="8"/>
      <c r="B60" s="16"/>
      <c r="C60" s="13"/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 hidden="1">
      <c r="A61" s="8"/>
      <c r="B61" s="16"/>
      <c r="C61" s="13"/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6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>
      <c r="A67" s="8"/>
      <c r="B67" s="16"/>
      <c r="C67" s="13"/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 hidden="1">
      <c r="A68" s="8"/>
      <c r="B68" s="16"/>
      <c r="C68" s="13"/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 hidden="1">
      <c r="A69" s="8"/>
      <c r="B69" s="16"/>
      <c r="C69" s="13"/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 hidden="1">
      <c r="A70" s="5"/>
      <c r="B70" s="18"/>
      <c r="D70" s="2" t="b">
        <f>D4=D5</f>
        <v>1</v>
      </c>
      <c r="E70" s="5"/>
      <c r="F70" s="5"/>
      <c r="G70" s="5"/>
      <c r="I70" s="5"/>
      <c r="J70" s="5"/>
      <c r="K70" s="5"/>
      <c r="M70" s="5"/>
      <c r="N70" s="5"/>
      <c r="O70" s="5"/>
    </row>
    <row r="71" spans="1:15" ht="18.75">
      <c r="A71" s="5"/>
      <c r="B71" s="5"/>
      <c r="E71" s="5"/>
      <c r="F71" s="5"/>
      <c r="G71" s="5"/>
      <c r="I71" s="5"/>
      <c r="J71" s="5"/>
      <c r="K71" s="5"/>
      <c r="M71" s="5"/>
      <c r="N71" s="5"/>
      <c r="O71" s="5"/>
    </row>
    <row r="72" spans="5:15" ht="18.75" hidden="1">
      <c r="E72" s="5"/>
      <c r="F72" s="5"/>
      <c r="G72" s="5"/>
      <c r="I72" s="5"/>
      <c r="J72" s="5"/>
      <c r="K72" s="5"/>
      <c r="M72" s="5"/>
      <c r="N72" s="5"/>
      <c r="O72" s="5"/>
    </row>
    <row r="73" spans="1:4" ht="42.75" customHeight="1">
      <c r="A73" s="3">
        <v>2240</v>
      </c>
      <c r="B73" s="46" t="s">
        <v>4</v>
      </c>
      <c r="C73" s="46"/>
      <c r="D73" s="4">
        <f>SUM(D75:D108)</f>
        <v>40936.19</v>
      </c>
    </row>
    <row r="74" spans="1:15" ht="31.5" customHeight="1" hidden="1" outlineLevel="1">
      <c r="A74" s="19">
        <v>2240</v>
      </c>
      <c r="B74" s="19"/>
      <c r="C74" s="7"/>
      <c r="D74" s="7">
        <f>Школи!I13</f>
        <v>40936.19</v>
      </c>
      <c r="E74" s="23" t="b">
        <f>D74=D73</f>
        <v>1</v>
      </c>
      <c r="F74" s="5"/>
      <c r="G74" s="5"/>
      <c r="I74" s="5"/>
      <c r="J74" s="5"/>
      <c r="K74" s="5"/>
      <c r="M74" s="5"/>
      <c r="N74" s="5"/>
      <c r="O74" s="5"/>
    </row>
    <row r="75" spans="1:4" ht="18.75" collapsed="1">
      <c r="A75" s="10">
        <v>2240.1</v>
      </c>
      <c r="B75" s="45" t="s">
        <v>27</v>
      </c>
      <c r="C75" s="45"/>
      <c r="D75" s="9">
        <v>439</v>
      </c>
    </row>
    <row r="76" spans="1:4" ht="18.75" hidden="1">
      <c r="A76" s="10">
        <v>2240.2</v>
      </c>
      <c r="B76" s="42" t="s">
        <v>28</v>
      </c>
      <c r="C76" s="43"/>
      <c r="D76" s="9"/>
    </row>
    <row r="77" spans="1:4" ht="20.25" customHeight="1">
      <c r="A77" s="10">
        <v>2240.3</v>
      </c>
      <c r="B77" s="42" t="s">
        <v>42</v>
      </c>
      <c r="C77" s="43"/>
      <c r="D77" s="9">
        <v>11235.22</v>
      </c>
    </row>
    <row r="78" spans="1:5" ht="18.75" hidden="1" outlineLevel="1">
      <c r="A78" s="10"/>
      <c r="B78" s="11"/>
      <c r="C78" s="12">
        <f>SUM(C79:C85)</f>
        <v>11235.22</v>
      </c>
      <c r="D78" s="13"/>
      <c r="E78" s="14">
        <f>D77-C78</f>
        <v>0</v>
      </c>
    </row>
    <row r="79" spans="1:4" ht="18.75" collapsed="1">
      <c r="A79" s="10">
        <v>301</v>
      </c>
      <c r="B79" s="16" t="s">
        <v>78</v>
      </c>
      <c r="C79" s="13">
        <f>1026.15+11.87+1080.77+2825.48+3811.23</f>
        <v>8755.5</v>
      </c>
      <c r="D79" s="13"/>
    </row>
    <row r="80" spans="1:4" ht="18.75">
      <c r="A80" s="10">
        <v>302</v>
      </c>
      <c r="B80" s="16" t="s">
        <v>71</v>
      </c>
      <c r="C80" s="13">
        <v>2479.72</v>
      </c>
      <c r="D80" s="13"/>
    </row>
    <row r="81" spans="1:4" ht="18.75" hidden="1">
      <c r="A81" s="10"/>
      <c r="B81" s="16"/>
      <c r="C81" s="13"/>
      <c r="D81" s="13"/>
    </row>
    <row r="82" spans="1:4" ht="18.75" hidden="1">
      <c r="A82" s="10"/>
      <c r="B82" s="16"/>
      <c r="C82" s="13"/>
      <c r="D82" s="13"/>
    </row>
    <row r="83" spans="1:4" ht="18.75" hidden="1">
      <c r="A83" s="10"/>
      <c r="B83" s="16"/>
      <c r="C83" s="13"/>
      <c r="D83" s="13"/>
    </row>
    <row r="84" spans="1:4" ht="18.75" hidden="1">
      <c r="A84" s="10"/>
      <c r="B84" s="16"/>
      <c r="C84" s="13"/>
      <c r="D84" s="13"/>
    </row>
    <row r="85" spans="1:4" ht="18.75" hidden="1">
      <c r="A85" s="10"/>
      <c r="B85" s="10"/>
      <c r="C85" s="13"/>
      <c r="D85" s="13"/>
    </row>
    <row r="86" spans="1:4" ht="18.75" hidden="1">
      <c r="A86" s="10">
        <v>2240.4</v>
      </c>
      <c r="B86" s="42" t="s">
        <v>43</v>
      </c>
      <c r="C86" s="43"/>
      <c r="D86" s="9"/>
    </row>
    <row r="87" spans="1:4" ht="18.75">
      <c r="A87" s="10">
        <v>2240.5</v>
      </c>
      <c r="B87" s="42" t="s">
        <v>29</v>
      </c>
      <c r="C87" s="43"/>
      <c r="D87" s="9">
        <v>3436.8</v>
      </c>
    </row>
    <row r="88" spans="1:5" ht="18.75" hidden="1" outlineLevel="1">
      <c r="A88" s="10"/>
      <c r="B88" s="11"/>
      <c r="C88" s="12">
        <f>SUM(C89:C96)</f>
        <v>3436.8</v>
      </c>
      <c r="D88" s="13"/>
      <c r="E88" s="14">
        <f>D87-C88</f>
        <v>0</v>
      </c>
    </row>
    <row r="89" spans="1:4" ht="18.75" collapsed="1">
      <c r="A89" s="10">
        <v>505</v>
      </c>
      <c r="B89" s="15" t="s">
        <v>70</v>
      </c>
      <c r="C89" s="13">
        <v>3436.8</v>
      </c>
      <c r="D89" s="13"/>
    </row>
    <row r="90" spans="1:4" ht="17.25" customHeight="1" hidden="1">
      <c r="A90" s="10"/>
      <c r="B90" s="15"/>
      <c r="C90" s="13"/>
      <c r="D90" s="13"/>
    </row>
    <row r="91" spans="1:4" ht="17.25" customHeight="1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5"/>
      <c r="C93" s="13"/>
      <c r="D93" s="13"/>
    </row>
    <row r="94" spans="1:4" ht="18.75" hidden="1">
      <c r="A94" s="10"/>
      <c r="B94" s="16"/>
      <c r="C94" s="13"/>
      <c r="D94" s="13"/>
    </row>
    <row r="95" spans="1:4" ht="18.75" hidden="1">
      <c r="A95" s="10"/>
      <c r="B95" s="16"/>
      <c r="C95" s="13"/>
      <c r="D95" s="13"/>
    </row>
    <row r="96" spans="1:4" ht="18.75" hidden="1">
      <c r="A96" s="10"/>
      <c r="B96" s="16"/>
      <c r="C96" s="13"/>
      <c r="D96" s="13"/>
    </row>
    <row r="97" spans="1:4" ht="18.75" hidden="1">
      <c r="A97" s="10">
        <v>2240.6</v>
      </c>
      <c r="B97" s="42" t="s">
        <v>30</v>
      </c>
      <c r="C97" s="43"/>
      <c r="D97" s="9"/>
    </row>
    <row r="98" spans="1:4" ht="18.75" hidden="1">
      <c r="A98" s="10">
        <v>2240.7</v>
      </c>
      <c r="B98" s="42" t="s">
        <v>44</v>
      </c>
      <c r="C98" s="43"/>
      <c r="D98" s="9"/>
    </row>
    <row r="99" spans="1:4" ht="18.75">
      <c r="A99" s="10">
        <v>2240.8</v>
      </c>
      <c r="B99" s="42" t="s">
        <v>45</v>
      </c>
      <c r="C99" s="43"/>
      <c r="D99" s="9">
        <v>2075.73</v>
      </c>
    </row>
    <row r="100" spans="1:4" ht="18.75">
      <c r="A100" s="10">
        <v>2240.9</v>
      </c>
      <c r="B100" s="42" t="s">
        <v>46</v>
      </c>
      <c r="C100" s="43"/>
      <c r="D100" s="9">
        <v>1209</v>
      </c>
    </row>
    <row r="101" spans="1:4" ht="18.75" hidden="1">
      <c r="A101" s="10">
        <v>2241.1</v>
      </c>
      <c r="B101" s="42" t="s">
        <v>47</v>
      </c>
      <c r="C101" s="43"/>
      <c r="D101" s="9"/>
    </row>
    <row r="102" spans="1:4" ht="17.25" customHeight="1" hidden="1">
      <c r="A102" s="10">
        <v>2241.2</v>
      </c>
      <c r="B102" s="42" t="s">
        <v>31</v>
      </c>
      <c r="C102" s="43"/>
      <c r="D102" s="9"/>
    </row>
    <row r="103" spans="1:4" ht="21" customHeight="1">
      <c r="A103" s="10">
        <v>2241.3</v>
      </c>
      <c r="B103" s="42" t="s">
        <v>48</v>
      </c>
      <c r="C103" s="43"/>
      <c r="D103" s="9">
        <v>2737.73</v>
      </c>
    </row>
    <row r="104" spans="1:4" ht="18.75" hidden="1">
      <c r="A104" s="10">
        <v>2241.4</v>
      </c>
      <c r="B104" s="42" t="s">
        <v>49</v>
      </c>
      <c r="C104" s="43"/>
      <c r="D104" s="9"/>
    </row>
    <row r="105" spans="1:4" ht="17.25" customHeight="1">
      <c r="A105" s="10">
        <v>2241.5</v>
      </c>
      <c r="B105" s="42" t="s">
        <v>50</v>
      </c>
      <c r="C105" s="43"/>
      <c r="D105" s="9">
        <v>1725</v>
      </c>
    </row>
    <row r="106" spans="1:4" ht="18.75">
      <c r="A106" s="10">
        <v>2241.6</v>
      </c>
      <c r="B106" s="44" t="s">
        <v>51</v>
      </c>
      <c r="C106" s="43"/>
      <c r="D106" s="9">
        <v>10276.56</v>
      </c>
    </row>
    <row r="107" spans="1:4" ht="38.25" customHeight="1" hidden="1">
      <c r="A107" s="10">
        <v>2241.7</v>
      </c>
      <c r="B107" s="42" t="s">
        <v>52</v>
      </c>
      <c r="C107" s="43"/>
      <c r="D107" s="9"/>
    </row>
    <row r="108" spans="1:4" ht="21.75" customHeight="1">
      <c r="A108" s="10">
        <v>2241.9</v>
      </c>
      <c r="B108" s="42" t="s">
        <v>53</v>
      </c>
      <c r="C108" s="43"/>
      <c r="D108" s="9">
        <v>7801.15</v>
      </c>
    </row>
    <row r="109" spans="1:5" ht="18.75" hidden="1" outlineLevel="1">
      <c r="A109" s="10"/>
      <c r="B109" s="11"/>
      <c r="C109" s="12">
        <f>SUM(C110:C119)</f>
        <v>7801.150000000001</v>
      </c>
      <c r="D109" s="20"/>
      <c r="E109" s="14">
        <f>D108-C109</f>
        <v>0</v>
      </c>
    </row>
    <row r="110" spans="1:4" ht="18.75" collapsed="1">
      <c r="A110" s="10">
        <v>901</v>
      </c>
      <c r="B110" s="21" t="s">
        <v>80</v>
      </c>
      <c r="C110" s="13">
        <f>102+102+102</f>
        <v>306</v>
      </c>
      <c r="D110" s="13"/>
    </row>
    <row r="111" spans="1:4" ht="18.75">
      <c r="A111" s="10">
        <v>902</v>
      </c>
      <c r="B111" s="21" t="s">
        <v>79</v>
      </c>
      <c r="C111" s="13">
        <f>599.35+277.33</f>
        <v>876.6800000000001</v>
      </c>
      <c r="D111" s="13"/>
    </row>
    <row r="112" spans="1:4" ht="18.75">
      <c r="A112" s="10">
        <v>903</v>
      </c>
      <c r="B112" s="21" t="s">
        <v>62</v>
      </c>
      <c r="C112" s="13">
        <f>46.67</f>
        <v>46.67</v>
      </c>
      <c r="D112" s="13"/>
    </row>
    <row r="113" spans="1:4" ht="18.75">
      <c r="A113" s="10">
        <v>911</v>
      </c>
      <c r="B113" s="21" t="s">
        <v>81</v>
      </c>
      <c r="C113" s="13">
        <f>6571.8</f>
        <v>6571.8</v>
      </c>
      <c r="D113" s="13"/>
    </row>
    <row r="114" spans="1:4" ht="18.75" hidden="1">
      <c r="A114" s="10"/>
      <c r="B114" s="15"/>
      <c r="C114" s="13"/>
      <c r="D114" s="13"/>
    </row>
    <row r="115" spans="1:4" ht="18.75" hidden="1">
      <c r="A115" s="10"/>
      <c r="B115" s="21"/>
      <c r="C115" s="13"/>
      <c r="D115" s="13"/>
    </row>
    <row r="116" spans="1:4" ht="18.75" hidden="1">
      <c r="A116" s="10"/>
      <c r="B116" s="15"/>
      <c r="C116" s="13"/>
      <c r="D116" s="13"/>
    </row>
    <row r="117" spans="1:4" ht="18.75" hidden="1">
      <c r="A117" s="10"/>
      <c r="B117" s="15"/>
      <c r="C117" s="13"/>
      <c r="D117" s="13"/>
    </row>
    <row r="118" spans="1:4" ht="18.75" hidden="1">
      <c r="A118" s="10"/>
      <c r="B118" s="15"/>
      <c r="C118" s="13"/>
      <c r="D118" s="13"/>
    </row>
    <row r="119" spans="1:4" ht="18.75" hidden="1">
      <c r="A119" s="10"/>
      <c r="B119" s="15"/>
      <c r="C119" s="13"/>
      <c r="D119" s="13"/>
    </row>
    <row r="120" spans="2:4" ht="18.75" hidden="1">
      <c r="B120" s="22"/>
      <c r="D120" s="2" t="b">
        <f>D73=D74</f>
        <v>1</v>
      </c>
    </row>
    <row r="121" ht="18.75">
      <c r="B121" s="22"/>
    </row>
  </sheetData>
  <sheetProtection/>
  <mergeCells count="31">
    <mergeCell ref="A1:D1"/>
    <mergeCell ref="A2:D2"/>
    <mergeCell ref="B4:C4"/>
    <mergeCell ref="B6:C6"/>
    <mergeCell ref="B7:C7"/>
    <mergeCell ref="B19:C19"/>
    <mergeCell ref="B20:C20"/>
    <mergeCell ref="B21:C21"/>
    <mergeCell ref="B35:C35"/>
    <mergeCell ref="B36:C36"/>
    <mergeCell ref="B43:C43"/>
    <mergeCell ref="B44:C44"/>
    <mergeCell ref="B50:C50"/>
    <mergeCell ref="B73:C73"/>
    <mergeCell ref="B75:C75"/>
    <mergeCell ref="B76:C76"/>
    <mergeCell ref="B77:C77"/>
    <mergeCell ref="B86:C86"/>
    <mergeCell ref="B87:C87"/>
    <mergeCell ref="B97:C97"/>
    <mergeCell ref="B98:C98"/>
    <mergeCell ref="B99:C99"/>
    <mergeCell ref="B100:C100"/>
    <mergeCell ref="B101:C101"/>
    <mergeCell ref="B108:C108"/>
    <mergeCell ref="B102:C102"/>
    <mergeCell ref="B103:C103"/>
    <mergeCell ref="B104:C104"/>
    <mergeCell ref="B105:C105"/>
    <mergeCell ref="B106:C106"/>
    <mergeCell ref="B107:C107"/>
  </mergeCells>
  <printOptions/>
  <pageMargins left="1.4960629921259843" right="0.7086614173228347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2020-10-20T07:20:36Z</cp:lastPrinted>
  <dcterms:created xsi:type="dcterms:W3CDTF">2011-06-13T08:19:19Z</dcterms:created>
  <dcterms:modified xsi:type="dcterms:W3CDTF">2020-10-20T07:52:24Z</dcterms:modified>
  <cp:category/>
  <cp:version/>
  <cp:contentType/>
  <cp:contentStatus/>
</cp:coreProperties>
</file>